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240" windowHeight="8835"/>
  </bookViews>
  <sheets>
    <sheet name="Données" sheetId="1" r:id="rId1"/>
    <sheet name="Production constante" sheetId="6" r:id="rId2"/>
    <sheet name="Heures supp" sheetId="4" r:id="rId3"/>
    <sheet name="Effectifs" sheetId="3" r:id="rId4"/>
    <sheet name="Votre proposition" sheetId="5" r:id="rId5"/>
  </sheets>
  <calcPr calcId="125725"/>
</workbook>
</file>

<file path=xl/calcChain.xml><?xml version="1.0" encoding="utf-8"?>
<calcChain xmlns="http://schemas.openxmlformats.org/spreadsheetml/2006/main">
  <c r="G16" i="3"/>
  <c r="G16" i="4"/>
  <c r="G16" i="6"/>
  <c r="F29"/>
  <c r="E29"/>
  <c r="D29"/>
  <c r="C29"/>
  <c r="G29" s="1"/>
  <c r="F28"/>
  <c r="E28"/>
  <c r="D28"/>
  <c r="C28"/>
  <c r="G28" s="1"/>
  <c r="C19"/>
  <c r="C21" s="1"/>
  <c r="D34" i="5"/>
  <c r="E34"/>
  <c r="F34"/>
  <c r="C34"/>
  <c r="F32"/>
  <c r="E32"/>
  <c r="D32"/>
  <c r="C32"/>
  <c r="F31"/>
  <c r="E31"/>
  <c r="D31"/>
  <c r="C31"/>
  <c r="C19"/>
  <c r="C21" s="1"/>
  <c r="C24" s="1"/>
  <c r="C26" s="1"/>
  <c r="F29" i="4"/>
  <c r="E29"/>
  <c r="D29"/>
  <c r="C29"/>
  <c r="C17"/>
  <c r="C18" s="1"/>
  <c r="F29" i="3"/>
  <c r="E29"/>
  <c r="D29"/>
  <c r="C29"/>
  <c r="F28"/>
  <c r="E28"/>
  <c r="D28"/>
  <c r="C28"/>
  <c r="C19"/>
  <c r="D19" s="1"/>
  <c r="C30" i="6" l="1"/>
  <c r="C23"/>
  <c r="D19"/>
  <c r="C20"/>
  <c r="C33" i="5"/>
  <c r="G34"/>
  <c r="C23"/>
  <c r="D19"/>
  <c r="E19" s="1"/>
  <c r="E21" s="1"/>
  <c r="E33" s="1"/>
  <c r="G31"/>
  <c r="G32"/>
  <c r="G28" i="3"/>
  <c r="G29"/>
  <c r="G29" i="4"/>
  <c r="D17"/>
  <c r="E17" s="1"/>
  <c r="E18" s="1"/>
  <c r="C27" i="5"/>
  <c r="D20"/>
  <c r="C20"/>
  <c r="C28" i="4"/>
  <c r="C23"/>
  <c r="C21"/>
  <c r="C20"/>
  <c r="F17"/>
  <c r="F18" s="1"/>
  <c r="D18"/>
  <c r="D21" i="3"/>
  <c r="D20"/>
  <c r="E19"/>
  <c r="C20"/>
  <c r="C21"/>
  <c r="C24" i="4" l="1"/>
  <c r="C24" i="6"/>
  <c r="C26"/>
  <c r="C27"/>
  <c r="E19"/>
  <c r="D21"/>
  <c r="D20"/>
  <c r="C30" i="5"/>
  <c r="C29"/>
  <c r="E20"/>
  <c r="E24"/>
  <c r="E26" s="1"/>
  <c r="E23"/>
  <c r="D21"/>
  <c r="D33" s="1"/>
  <c r="F19"/>
  <c r="F21" s="1"/>
  <c r="F33" s="1"/>
  <c r="C27" i="4"/>
  <c r="C26"/>
  <c r="E23"/>
  <c r="E21"/>
  <c r="E20"/>
  <c r="E28"/>
  <c r="D23"/>
  <c r="D24" s="1"/>
  <c r="D21"/>
  <c r="D20"/>
  <c r="D28"/>
  <c r="F28"/>
  <c r="F23"/>
  <c r="F21"/>
  <c r="F20"/>
  <c r="G28"/>
  <c r="F19" i="3"/>
  <c r="E21"/>
  <c r="E20"/>
  <c r="D23"/>
  <c r="D30"/>
  <c r="C30"/>
  <c r="C23"/>
  <c r="C24" l="1"/>
  <c r="G23" i="4"/>
  <c r="D30" i="6"/>
  <c r="D23"/>
  <c r="E21"/>
  <c r="E20"/>
  <c r="F19"/>
  <c r="G33" i="5"/>
  <c r="F20"/>
  <c r="F24"/>
  <c r="F26" s="1"/>
  <c r="F23"/>
  <c r="D24"/>
  <c r="D26" s="1"/>
  <c r="D27" s="1"/>
  <c r="E27" s="1"/>
  <c r="F27" s="1"/>
  <c r="D23"/>
  <c r="C27" i="3"/>
  <c r="C26"/>
  <c r="D27" i="4"/>
  <c r="D26"/>
  <c r="E24"/>
  <c r="F21" i="3"/>
  <c r="F20"/>
  <c r="E30"/>
  <c r="E23"/>
  <c r="D24"/>
  <c r="D24" i="6" l="1"/>
  <c r="F21"/>
  <c r="F20"/>
  <c r="E30"/>
  <c r="E23"/>
  <c r="E24" s="1"/>
  <c r="D27"/>
  <c r="D26"/>
  <c r="G35" i="5"/>
  <c r="F30"/>
  <c r="F29"/>
  <c r="E30"/>
  <c r="E29"/>
  <c r="D30"/>
  <c r="G30" s="1"/>
  <c r="D29"/>
  <c r="G29" s="1"/>
  <c r="D27" i="3"/>
  <c r="D26"/>
  <c r="E27" i="4"/>
  <c r="E26"/>
  <c r="F24"/>
  <c r="F23" i="3"/>
  <c r="G23" s="1"/>
  <c r="F30"/>
  <c r="G30" s="1"/>
  <c r="E24"/>
  <c r="F30" i="6" l="1"/>
  <c r="G30" s="1"/>
  <c r="F23"/>
  <c r="E26"/>
  <c r="E27"/>
  <c r="E27" i="3"/>
  <c r="E26"/>
  <c r="F27" i="4"/>
  <c r="F26"/>
  <c r="G26" s="1"/>
  <c r="G30" s="1"/>
  <c r="G27"/>
  <c r="F24" i="3"/>
  <c r="F24" i="6" l="1"/>
  <c r="G23"/>
  <c r="F27"/>
  <c r="G27" s="1"/>
  <c r="F26"/>
  <c r="G26" s="1"/>
  <c r="F27" i="3"/>
  <c r="F26"/>
  <c r="G26" s="1"/>
  <c r="G27"/>
  <c r="G31" l="1"/>
  <c r="G31" i="6"/>
</calcChain>
</file>

<file path=xl/sharedStrings.xml><?xml version="1.0" encoding="utf-8"?>
<sst xmlns="http://schemas.openxmlformats.org/spreadsheetml/2006/main" count="192" uniqueCount="46">
  <si>
    <t>Total</t>
  </si>
  <si>
    <t>Production</t>
  </si>
  <si>
    <t>$/embauche</t>
  </si>
  <si>
    <t>$/licenciement</t>
  </si>
  <si>
    <t>$/heure normale</t>
  </si>
  <si>
    <t>Période</t>
  </si>
  <si>
    <t>Valeur initiale</t>
  </si>
  <si>
    <t>Automne</t>
  </si>
  <si>
    <t>Hiver</t>
  </si>
  <si>
    <t>Printemps</t>
  </si>
  <si>
    <t>Eté</t>
  </si>
  <si>
    <t>Prévision</t>
  </si>
  <si>
    <t>Stock</t>
  </si>
  <si>
    <t>Heures normales</t>
  </si>
  <si>
    <t>Coût des heures normales</t>
  </si>
  <si>
    <t>Heures supplémentaires</t>
  </si>
  <si>
    <t>Coût des heures supplémentaires</t>
  </si>
  <si>
    <t>Temps de production</t>
  </si>
  <si>
    <t>Temps de travail</t>
  </si>
  <si>
    <t>opérateurs</t>
  </si>
  <si>
    <t>Nombre de jours</t>
  </si>
  <si>
    <t>Coût d'embauche</t>
  </si>
  <si>
    <t>Coût de licenciement</t>
  </si>
  <si>
    <t>Coût de détention des stocks</t>
  </si>
  <si>
    <t>Coût de rupture</t>
  </si>
  <si>
    <t>Effectif initial</t>
  </si>
  <si>
    <t>Nombre d'embauches</t>
  </si>
  <si>
    <t>Nombre de licenciements</t>
  </si>
  <si>
    <t>Coût des licenciements</t>
  </si>
  <si>
    <t>Coût des embauches</t>
  </si>
  <si>
    <t>Heures de travail</t>
  </si>
  <si>
    <t>Coût des heures de travail</t>
  </si>
  <si>
    <t>$/unité</t>
  </si>
  <si>
    <t>$/unité/trimestre</t>
  </si>
  <si>
    <t>$/heure supplémentaire</t>
  </si>
  <si>
    <t>heures/unité</t>
  </si>
  <si>
    <t>heures/jour</t>
  </si>
  <si>
    <t>jours/saison</t>
  </si>
  <si>
    <t>Effectif</t>
  </si>
  <si>
    <t>%</t>
  </si>
  <si>
    <t>Variation</t>
  </si>
  <si>
    <t>Exercice DAVIS</t>
  </si>
  <si>
    <t>4) Votre plan</t>
  </si>
  <si>
    <t>3) Plan fisant appel aux embauches et licenciements</t>
  </si>
  <si>
    <t>1) Production constante</t>
  </si>
  <si>
    <t>2) Plan faisant appel aux heures supplémentaires</t>
  </si>
</sst>
</file>

<file path=xl/styles.xml><?xml version="1.0" encoding="utf-8"?>
<styleSheet xmlns="http://schemas.openxmlformats.org/spreadsheetml/2006/main">
  <numFmts count="2">
    <numFmt numFmtId="164" formatCode="_-* #,##0.00\ [$€-1]_-;\-* #,##0.00\ [$€-1]_-;_-* &quot;-&quot;??\ [$€-1]_-"/>
    <numFmt numFmtId="166" formatCode="0.000%"/>
  </numFmts>
  <fonts count="5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justify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1" fillId="3" borderId="0" xfId="0" applyFont="1" applyFill="1"/>
    <xf numFmtId="0" fontId="2" fillId="0" borderId="3" xfId="0" applyFont="1" applyBorder="1" applyAlignment="1">
      <alignment horizontal="left" vertical="top"/>
    </xf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1" fontId="2" fillId="2" borderId="4" xfId="0" applyNumberFormat="1" applyFont="1" applyFill="1" applyBorder="1" applyAlignment="1">
      <alignment horizontal="center" vertical="top"/>
    </xf>
    <xf numFmtId="0" fontId="1" fillId="2" borderId="0" xfId="0" applyFont="1" applyFill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0" fontId="2" fillId="0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horizontal="center" vertical="top"/>
    </xf>
    <xf numFmtId="9" fontId="4" fillId="2" borderId="4" xfId="0" applyNumberFormat="1" applyFont="1" applyFill="1" applyBorder="1" applyAlignment="1">
      <alignment horizontal="center" vertical="top"/>
    </xf>
    <xf numFmtId="166" fontId="4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top"/>
    </xf>
    <xf numFmtId="1" fontId="2" fillId="0" borderId="4" xfId="0" applyNumberFormat="1" applyFont="1" applyFill="1" applyBorder="1" applyAlignment="1">
      <alignment horizontal="center" vertical="top"/>
    </xf>
    <xf numFmtId="0" fontId="2" fillId="4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top"/>
    </xf>
  </cellXfs>
  <cellStyles count="2">
    <cellStyle name="Euro" xfId="1"/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/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41</v>
      </c>
    </row>
    <row r="2" spans="1:7">
      <c r="A2" s="18" t="s">
        <v>17</v>
      </c>
      <c r="B2" s="13">
        <v>2</v>
      </c>
      <c r="C2" s="13" t="s">
        <v>35</v>
      </c>
    </row>
    <row r="3" spans="1:7">
      <c r="A3" s="18" t="s">
        <v>18</v>
      </c>
      <c r="B3" s="13">
        <v>8</v>
      </c>
      <c r="C3" s="13" t="s">
        <v>36</v>
      </c>
    </row>
    <row r="4" spans="1:7">
      <c r="A4" s="18" t="s">
        <v>20</v>
      </c>
      <c r="B4" s="13">
        <v>60</v>
      </c>
      <c r="C4" s="13" t="s">
        <v>37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33</v>
      </c>
    </row>
    <row r="8" spans="1:7">
      <c r="A8" s="18" t="s">
        <v>24</v>
      </c>
      <c r="B8" s="13">
        <v>10</v>
      </c>
      <c r="C8" s="13" t="s">
        <v>32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34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14"/>
      <c r="B13" s="14"/>
      <c r="C13" s="14"/>
      <c r="D13" s="14"/>
      <c r="E13" s="14"/>
      <c r="F13" s="14"/>
      <c r="G13" s="14"/>
    </row>
    <row r="14" spans="1:7">
      <c r="A14" s="14"/>
      <c r="B14" s="14"/>
      <c r="C14" s="14"/>
      <c r="D14" s="14"/>
      <c r="E14" s="14"/>
      <c r="F14" s="14"/>
      <c r="G14" s="1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A13" sqref="A13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41</v>
      </c>
    </row>
    <row r="2" spans="1:7">
      <c r="A2" s="18" t="s">
        <v>17</v>
      </c>
      <c r="B2" s="13">
        <v>2</v>
      </c>
      <c r="C2" s="13" t="s">
        <v>35</v>
      </c>
    </row>
    <row r="3" spans="1:7">
      <c r="A3" s="18" t="s">
        <v>18</v>
      </c>
      <c r="B3" s="13">
        <v>8</v>
      </c>
      <c r="C3" s="13" t="s">
        <v>36</v>
      </c>
    </row>
    <row r="4" spans="1:7">
      <c r="A4" s="18" t="s">
        <v>20</v>
      </c>
      <c r="B4" s="13">
        <v>60</v>
      </c>
      <c r="C4" s="13" t="s">
        <v>37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33</v>
      </c>
    </row>
    <row r="8" spans="1:7">
      <c r="A8" s="18" t="s">
        <v>24</v>
      </c>
      <c r="B8" s="13">
        <v>10</v>
      </c>
      <c r="C8" s="13" t="s">
        <v>32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34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44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5">
        <v>10000</v>
      </c>
      <c r="D16" s="25">
        <v>8000</v>
      </c>
      <c r="E16" s="25">
        <v>7000</v>
      </c>
      <c r="F16" s="25">
        <v>12000</v>
      </c>
      <c r="G16" s="4">
        <f>SUM(C16:F16)</f>
        <v>37000</v>
      </c>
    </row>
    <row r="17" spans="1:7">
      <c r="A17" s="3" t="s">
        <v>26</v>
      </c>
      <c r="B17" s="8"/>
      <c r="C17" s="36"/>
      <c r="D17" s="35"/>
      <c r="E17" s="35"/>
      <c r="F17" s="35"/>
      <c r="G17" s="8"/>
    </row>
    <row r="18" spans="1:7">
      <c r="A18" s="3" t="s">
        <v>27</v>
      </c>
      <c r="B18" s="8"/>
      <c r="C18" s="36"/>
      <c r="D18" s="23"/>
      <c r="E18" s="23"/>
      <c r="F18" s="23"/>
      <c r="G18" s="8"/>
    </row>
    <row r="19" spans="1:7">
      <c r="A19" s="3" t="s">
        <v>38</v>
      </c>
      <c r="B19" s="8">
        <v>30</v>
      </c>
      <c r="C19" s="37">
        <f>B19+C17-C18</f>
        <v>30</v>
      </c>
      <c r="D19" s="37">
        <f t="shared" ref="D19:F19" si="0">C19+D17-D18</f>
        <v>30</v>
      </c>
      <c r="E19" s="37">
        <f t="shared" si="0"/>
        <v>30</v>
      </c>
      <c r="F19" s="37">
        <f t="shared" si="0"/>
        <v>30</v>
      </c>
      <c r="G19" s="8"/>
    </row>
    <row r="20" spans="1:7" s="28" customFormat="1">
      <c r="A20" s="26" t="s">
        <v>40</v>
      </c>
      <c r="B20" s="29"/>
      <c r="C20" s="30">
        <f>(C19-B19)/B19</f>
        <v>0</v>
      </c>
      <c r="D20" s="30">
        <f t="shared" ref="D20:F20" si="1">(D19-C19)/C19</f>
        <v>0</v>
      </c>
      <c r="E20" s="30">
        <f t="shared" si="1"/>
        <v>0</v>
      </c>
      <c r="F20" s="30">
        <f t="shared" si="1"/>
        <v>0</v>
      </c>
      <c r="G20" s="29"/>
    </row>
    <row r="21" spans="1:7">
      <c r="A21" s="20" t="s">
        <v>30</v>
      </c>
      <c r="B21" s="8"/>
      <c r="C21" s="8">
        <f>C19*$B$3*$B$4</f>
        <v>14400</v>
      </c>
      <c r="D21" s="8">
        <f t="shared" ref="D21:F21" si="2">D19*$B$3*$B$4</f>
        <v>14400</v>
      </c>
      <c r="E21" s="8">
        <f t="shared" si="2"/>
        <v>14400</v>
      </c>
      <c r="F21" s="8">
        <f t="shared" si="2"/>
        <v>14400</v>
      </c>
      <c r="G21" s="8"/>
    </row>
    <row r="22" spans="1:7">
      <c r="A22" s="12"/>
      <c r="B22" s="8"/>
      <c r="C22" s="8"/>
      <c r="D22" s="8"/>
      <c r="E22" s="8"/>
      <c r="F22" s="8"/>
      <c r="G22" s="8"/>
    </row>
    <row r="23" spans="1:7">
      <c r="A23" s="3" t="s">
        <v>1</v>
      </c>
      <c r="B23" s="4"/>
      <c r="C23" s="4">
        <f>C21/$B$2</f>
        <v>7200</v>
      </c>
      <c r="D23" s="4">
        <f t="shared" ref="D23:F23" si="3">D21/$B$2</f>
        <v>7200</v>
      </c>
      <c r="E23" s="4">
        <f t="shared" si="3"/>
        <v>7200</v>
      </c>
      <c r="F23" s="4">
        <f t="shared" si="3"/>
        <v>7200</v>
      </c>
      <c r="G23" s="4">
        <f>SUM(C23:F23)</f>
        <v>28800</v>
      </c>
    </row>
    <row r="24" spans="1:7">
      <c r="A24" s="3" t="s">
        <v>12</v>
      </c>
      <c r="B24" s="8">
        <v>500</v>
      </c>
      <c r="C24" s="8">
        <f>C23+B24-C16</f>
        <v>-2300</v>
      </c>
      <c r="D24" s="8">
        <f>D23+C24-D16</f>
        <v>-3100</v>
      </c>
      <c r="E24" s="8">
        <f>E23+D24-E16</f>
        <v>-2900</v>
      </c>
      <c r="F24" s="8">
        <f>F23+E24-F16</f>
        <v>-7700</v>
      </c>
      <c r="G24" s="8"/>
    </row>
    <row r="25" spans="1:7">
      <c r="A25" s="3"/>
      <c r="B25" s="8"/>
      <c r="C25" s="8"/>
      <c r="D25" s="8"/>
      <c r="E25" s="8"/>
      <c r="F25" s="8"/>
      <c r="G25" s="8"/>
    </row>
    <row r="26" spans="1:7">
      <c r="A26" s="3" t="s">
        <v>23</v>
      </c>
      <c r="B26" s="8"/>
      <c r="C26" s="8">
        <f>MAX(C24,0)*$B$7</f>
        <v>0</v>
      </c>
      <c r="D26" s="8">
        <f t="shared" ref="D26:F26" si="4">MAX(D24,0)*$B$7</f>
        <v>0</v>
      </c>
      <c r="E26" s="8">
        <f t="shared" si="4"/>
        <v>0</v>
      </c>
      <c r="F26" s="8">
        <f t="shared" si="4"/>
        <v>0</v>
      </c>
      <c r="G26" s="8">
        <f t="shared" ref="G26:G29" si="5">SUM(C26:F26)</f>
        <v>0</v>
      </c>
    </row>
    <row r="27" spans="1:7">
      <c r="A27" s="3" t="s">
        <v>24</v>
      </c>
      <c r="B27" s="8"/>
      <c r="C27" s="8">
        <f>-MIN(C24,0)*$B$8</f>
        <v>23000</v>
      </c>
      <c r="D27" s="8">
        <f t="shared" ref="D27:F27" si="6">-MIN(D24,0)*$B$8</f>
        <v>31000</v>
      </c>
      <c r="E27" s="8">
        <f t="shared" si="6"/>
        <v>29000</v>
      </c>
      <c r="F27" s="8">
        <f t="shared" si="6"/>
        <v>77000</v>
      </c>
      <c r="G27" s="8">
        <f t="shared" si="5"/>
        <v>160000</v>
      </c>
    </row>
    <row r="28" spans="1:7">
      <c r="A28" s="3" t="s">
        <v>29</v>
      </c>
      <c r="B28" s="8"/>
      <c r="C28" s="8">
        <f>C17*$B$5</f>
        <v>0</v>
      </c>
      <c r="D28" s="8">
        <f>D17*$B$5</f>
        <v>0</v>
      </c>
      <c r="E28" s="8">
        <f>E17*$B$5</f>
        <v>0</v>
      </c>
      <c r="F28" s="8">
        <f>F17*$B$5</f>
        <v>0</v>
      </c>
      <c r="G28" s="8">
        <f t="shared" si="5"/>
        <v>0</v>
      </c>
    </row>
    <row r="29" spans="1:7">
      <c r="A29" s="19" t="s">
        <v>28</v>
      </c>
      <c r="B29" s="8"/>
      <c r="C29" s="8">
        <f>C18*$B$6</f>
        <v>0</v>
      </c>
      <c r="D29" s="8">
        <f>D18*$B$6</f>
        <v>0</v>
      </c>
      <c r="E29" s="8">
        <f>E18*$B$6</f>
        <v>0</v>
      </c>
      <c r="F29" s="8">
        <f>F18*$B$6</f>
        <v>0</v>
      </c>
      <c r="G29" s="8">
        <f t="shared" si="5"/>
        <v>0</v>
      </c>
    </row>
    <row r="30" spans="1:7">
      <c r="A30" s="3" t="s">
        <v>31</v>
      </c>
      <c r="B30" s="8"/>
      <c r="C30" s="8">
        <f>C21*$B$9</f>
        <v>72000</v>
      </c>
      <c r="D30" s="8">
        <f>D21*$B$9</f>
        <v>72000</v>
      </c>
      <c r="E30" s="8">
        <f>E21*$B$9</f>
        <v>72000</v>
      </c>
      <c r="F30" s="8">
        <f>F21*$B$9</f>
        <v>72000</v>
      </c>
      <c r="G30" s="8">
        <f>SUM(C30:F30)</f>
        <v>288000</v>
      </c>
    </row>
    <row r="31" spans="1:7">
      <c r="A31" s="9"/>
      <c r="B31" s="9"/>
      <c r="C31" s="9"/>
      <c r="D31" s="9"/>
      <c r="E31" s="9"/>
      <c r="F31" s="10"/>
      <c r="G31" s="34">
        <f>SUM(G26:G30)</f>
        <v>448000</v>
      </c>
    </row>
    <row r="33" spans="1:7">
      <c r="A33" s="17"/>
      <c r="B33" s="17"/>
      <c r="C33" s="15"/>
      <c r="D33" s="15"/>
      <c r="E33" s="15"/>
      <c r="F33" s="15"/>
      <c r="G33" s="15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</sheetData>
  <conditionalFormatting sqref="C24:F25">
    <cfRule type="cellIs" dxfId="9" priority="2" stopIfTrue="1" operator="lessThan">
      <formula>0</formula>
    </cfRule>
  </conditionalFormatting>
  <conditionalFormatting sqref="F24">
    <cfRule type="cellIs" dxfId="8" priority="1" operator="lessThan">
      <formula>1000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A13" sqref="A13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41</v>
      </c>
    </row>
    <row r="2" spans="1:7">
      <c r="A2" s="18" t="s">
        <v>17</v>
      </c>
      <c r="B2" s="13">
        <v>2</v>
      </c>
      <c r="C2" s="13" t="s">
        <v>35</v>
      </c>
    </row>
    <row r="3" spans="1:7">
      <c r="A3" s="18" t="s">
        <v>18</v>
      </c>
      <c r="B3" s="13">
        <v>8</v>
      </c>
      <c r="C3" s="13" t="s">
        <v>36</v>
      </c>
    </row>
    <row r="4" spans="1:7">
      <c r="A4" s="18" t="s">
        <v>20</v>
      </c>
      <c r="B4" s="13">
        <v>60</v>
      </c>
      <c r="C4" s="13" t="s">
        <v>37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33</v>
      </c>
    </row>
    <row r="8" spans="1:7">
      <c r="A8" s="18" t="s">
        <v>24</v>
      </c>
      <c r="B8" s="13">
        <v>10</v>
      </c>
      <c r="C8" s="13" t="s">
        <v>32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34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45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5">
        <v>10000</v>
      </c>
      <c r="D16" s="25">
        <v>8000</v>
      </c>
      <c r="E16" s="25">
        <v>7000</v>
      </c>
      <c r="F16" s="25">
        <v>12000</v>
      </c>
      <c r="G16" s="4">
        <f>SUM(C16:F16)</f>
        <v>37000</v>
      </c>
    </row>
    <row r="17" spans="1:7">
      <c r="A17" s="3" t="s">
        <v>38</v>
      </c>
      <c r="B17" s="8">
        <v>30</v>
      </c>
      <c r="C17" s="16">
        <f>B17</f>
        <v>30</v>
      </c>
      <c r="D17" s="16">
        <f t="shared" ref="D17:F17" si="0">C17</f>
        <v>30</v>
      </c>
      <c r="E17" s="16">
        <f t="shared" si="0"/>
        <v>30</v>
      </c>
      <c r="F17" s="16">
        <f t="shared" si="0"/>
        <v>30</v>
      </c>
      <c r="G17" s="8"/>
    </row>
    <row r="18" spans="1:7">
      <c r="A18" s="3" t="s">
        <v>13</v>
      </c>
      <c r="B18" s="4"/>
      <c r="C18" s="4">
        <f>C17*$B$4*$B$3</f>
        <v>14400</v>
      </c>
      <c r="D18" s="4">
        <f t="shared" ref="D18:F18" si="1">D17*$B$4*$B$3</f>
        <v>14400</v>
      </c>
      <c r="E18" s="4">
        <f t="shared" si="1"/>
        <v>14400</v>
      </c>
      <c r="F18" s="4">
        <f t="shared" si="1"/>
        <v>14400</v>
      </c>
      <c r="G18" s="4"/>
    </row>
    <row r="19" spans="1:7">
      <c r="A19" s="3" t="s">
        <v>15</v>
      </c>
      <c r="B19" s="4"/>
      <c r="C19" s="24"/>
      <c r="D19" s="24"/>
      <c r="E19" s="24"/>
      <c r="F19" s="24"/>
      <c r="G19" s="4"/>
    </row>
    <row r="20" spans="1:7" s="28" customFormat="1">
      <c r="A20" s="26" t="s">
        <v>39</v>
      </c>
      <c r="B20" s="27"/>
      <c r="C20" s="31">
        <f>C19/C18</f>
        <v>0</v>
      </c>
      <c r="D20" s="31">
        <f t="shared" ref="D20:F20" si="2">D19/D18</f>
        <v>0</v>
      </c>
      <c r="E20" s="31">
        <f t="shared" si="2"/>
        <v>0</v>
      </c>
      <c r="F20" s="31">
        <f t="shared" si="2"/>
        <v>0</v>
      </c>
      <c r="G20" s="27"/>
    </row>
    <row r="21" spans="1:7" s="28" customFormat="1">
      <c r="A21" s="20" t="s">
        <v>30</v>
      </c>
      <c r="B21" s="27"/>
      <c r="C21" s="32">
        <f>C18+C19</f>
        <v>14400</v>
      </c>
      <c r="D21" s="32">
        <f t="shared" ref="D21:F21" si="3">D18+D19</f>
        <v>14400</v>
      </c>
      <c r="E21" s="32">
        <f t="shared" si="3"/>
        <v>14400</v>
      </c>
      <c r="F21" s="32">
        <f t="shared" si="3"/>
        <v>14400</v>
      </c>
      <c r="G21" s="27"/>
    </row>
    <row r="22" spans="1:7" s="28" customFormat="1">
      <c r="A22" s="12"/>
      <c r="B22" s="27"/>
      <c r="C22" s="32"/>
      <c r="D22" s="32"/>
      <c r="E22" s="32"/>
      <c r="F22" s="32"/>
      <c r="G22" s="27"/>
    </row>
    <row r="23" spans="1:7">
      <c r="A23" s="3" t="s">
        <v>1</v>
      </c>
      <c r="B23" s="4"/>
      <c r="C23" s="4">
        <f>(C18+C19)/$B$2</f>
        <v>7200</v>
      </c>
      <c r="D23" s="4">
        <f t="shared" ref="D23:F23" si="4">(D18+D19)/$B$2</f>
        <v>7200</v>
      </c>
      <c r="E23" s="4">
        <f t="shared" si="4"/>
        <v>7200</v>
      </c>
      <c r="F23" s="4">
        <f t="shared" si="4"/>
        <v>7200</v>
      </c>
      <c r="G23" s="4">
        <f>SUM(C23:F23)</f>
        <v>28800</v>
      </c>
    </row>
    <row r="24" spans="1:7">
      <c r="A24" s="3" t="s">
        <v>12</v>
      </c>
      <c r="B24" s="4">
        <v>500</v>
      </c>
      <c r="C24" s="4">
        <f>C23-C16+B24</f>
        <v>-2300</v>
      </c>
      <c r="D24" s="4">
        <f>D23-D16+C24</f>
        <v>-3100</v>
      </c>
      <c r="E24" s="4">
        <f>E23-E16+D24</f>
        <v>-2900</v>
      </c>
      <c r="F24" s="4">
        <f>F23-F16+E24</f>
        <v>-7700</v>
      </c>
      <c r="G24" s="4"/>
    </row>
    <row r="25" spans="1:7">
      <c r="A25" s="3"/>
      <c r="B25" s="4"/>
      <c r="C25" s="4"/>
      <c r="D25" s="4"/>
      <c r="E25" s="4"/>
      <c r="F25" s="4"/>
      <c r="G25" s="4"/>
    </row>
    <row r="26" spans="1:7">
      <c r="A26" s="3" t="s">
        <v>23</v>
      </c>
      <c r="B26" s="4"/>
      <c r="C26" s="4">
        <f>MAX(C24,0)*$B$7</f>
        <v>0</v>
      </c>
      <c r="D26" s="4">
        <f t="shared" ref="D26:F26" si="5">MAX(D24,0)*$B$7</f>
        <v>0</v>
      </c>
      <c r="E26" s="4">
        <f t="shared" si="5"/>
        <v>0</v>
      </c>
      <c r="F26" s="4">
        <f t="shared" si="5"/>
        <v>0</v>
      </c>
      <c r="G26" s="4">
        <f>SUM(C26:F26)</f>
        <v>0</v>
      </c>
    </row>
    <row r="27" spans="1:7">
      <c r="A27" s="3" t="s">
        <v>24</v>
      </c>
      <c r="B27" s="4"/>
      <c r="C27" s="4">
        <f>-MIN(C24,0)*$B$8</f>
        <v>23000</v>
      </c>
      <c r="D27" s="4">
        <f t="shared" ref="D27:F27" si="6">-MIN(D24,0)*$B$8</f>
        <v>31000</v>
      </c>
      <c r="E27" s="4">
        <f t="shared" si="6"/>
        <v>29000</v>
      </c>
      <c r="F27" s="4">
        <f t="shared" si="6"/>
        <v>77000</v>
      </c>
      <c r="G27" s="4">
        <f>SUM(C27:F27)</f>
        <v>160000</v>
      </c>
    </row>
    <row r="28" spans="1:7">
      <c r="A28" s="3" t="s">
        <v>14</v>
      </c>
      <c r="B28" s="4"/>
      <c r="C28" s="4">
        <f>C18*$B$9</f>
        <v>72000</v>
      </c>
      <c r="D28" s="4">
        <f>D18*$B$9</f>
        <v>72000</v>
      </c>
      <c r="E28" s="4">
        <f>E18*$B$9</f>
        <v>72000</v>
      </c>
      <c r="F28" s="4">
        <f>F18*$B$9</f>
        <v>72000</v>
      </c>
      <c r="G28" s="4">
        <f>SUM(C28:F28)</f>
        <v>288000</v>
      </c>
    </row>
    <row r="29" spans="1:7">
      <c r="A29" s="3" t="s">
        <v>16</v>
      </c>
      <c r="B29" s="4"/>
      <c r="C29" s="4">
        <f>C19*$B$10</f>
        <v>0</v>
      </c>
      <c r="D29" s="4">
        <f>D19*$B$10</f>
        <v>0</v>
      </c>
      <c r="E29" s="4">
        <f>E19*$B$10</f>
        <v>0</v>
      </c>
      <c r="F29" s="4">
        <f>F19*$B$10</f>
        <v>0</v>
      </c>
      <c r="G29" s="4">
        <f>SUM(C29:F29)</f>
        <v>0</v>
      </c>
    </row>
    <row r="30" spans="1:7">
      <c r="A30" s="5"/>
      <c r="B30" s="5"/>
      <c r="C30" s="6"/>
      <c r="D30" s="6"/>
      <c r="E30" s="6"/>
      <c r="F30" s="7"/>
      <c r="G30" s="33">
        <f>SUM(G26:G29)</f>
        <v>448000</v>
      </c>
    </row>
    <row r="31" spans="1:7">
      <c r="A31" s="14"/>
      <c r="B31" s="14"/>
      <c r="C31" s="14"/>
      <c r="D31" s="14"/>
      <c r="E31" s="14"/>
      <c r="F31" s="14"/>
      <c r="G31" s="14"/>
    </row>
    <row r="32" spans="1:7">
      <c r="A32" s="14"/>
      <c r="B32" s="14"/>
      <c r="C32" s="14"/>
      <c r="D32" s="14"/>
      <c r="E32" s="14"/>
      <c r="F32" s="14"/>
      <c r="G32" s="14"/>
    </row>
    <row r="33" spans="1:7">
      <c r="A33" s="14"/>
      <c r="B33" s="14"/>
      <c r="C33" s="14"/>
      <c r="D33" s="14"/>
      <c r="E33" s="14"/>
      <c r="F33" s="14"/>
      <c r="G33" s="14"/>
    </row>
  </sheetData>
  <conditionalFormatting sqref="C24:F24">
    <cfRule type="cellIs" dxfId="7" priority="3" stopIfTrue="1" operator="lessThan">
      <formula>0</formula>
    </cfRule>
  </conditionalFormatting>
  <conditionalFormatting sqref="F24">
    <cfRule type="cellIs" dxfId="6" priority="1" operator="lessThan">
      <formula>1000</formula>
    </cfRule>
    <cfRule type="cellIs" dxfId="5" priority="2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A13" sqref="A13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41</v>
      </c>
    </row>
    <row r="2" spans="1:7">
      <c r="A2" s="18" t="s">
        <v>17</v>
      </c>
      <c r="B2" s="13">
        <v>2</v>
      </c>
      <c r="C2" s="13" t="s">
        <v>35</v>
      </c>
    </row>
    <row r="3" spans="1:7">
      <c r="A3" s="18" t="s">
        <v>18</v>
      </c>
      <c r="B3" s="13">
        <v>8</v>
      </c>
      <c r="C3" s="13" t="s">
        <v>36</v>
      </c>
    </row>
    <row r="4" spans="1:7">
      <c r="A4" s="18" t="s">
        <v>20</v>
      </c>
      <c r="B4" s="13">
        <v>60</v>
      </c>
      <c r="C4" s="13" t="s">
        <v>37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33</v>
      </c>
    </row>
    <row r="8" spans="1:7">
      <c r="A8" s="18" t="s">
        <v>24</v>
      </c>
      <c r="B8" s="13">
        <v>10</v>
      </c>
      <c r="C8" s="13" t="s">
        <v>32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34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43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5">
        <v>10000</v>
      </c>
      <c r="D16" s="25">
        <v>8000</v>
      </c>
      <c r="E16" s="25">
        <v>7000</v>
      </c>
      <c r="F16" s="25">
        <v>12000</v>
      </c>
      <c r="G16" s="4">
        <f>SUM(C16:F16)</f>
        <v>37000</v>
      </c>
    </row>
    <row r="17" spans="1:7">
      <c r="A17" s="3" t="s">
        <v>26</v>
      </c>
      <c r="B17" s="8"/>
      <c r="C17" s="36"/>
      <c r="D17" s="36"/>
      <c r="E17" s="36"/>
      <c r="F17" s="36"/>
      <c r="G17" s="8"/>
    </row>
    <row r="18" spans="1:7">
      <c r="A18" s="3" t="s">
        <v>27</v>
      </c>
      <c r="B18" s="8"/>
      <c r="C18" s="36"/>
      <c r="D18" s="36"/>
      <c r="E18" s="36"/>
      <c r="F18" s="36"/>
      <c r="G18" s="8"/>
    </row>
    <row r="19" spans="1:7">
      <c r="A19" s="3" t="s">
        <v>38</v>
      </c>
      <c r="B19" s="8">
        <v>30</v>
      </c>
      <c r="C19" s="16">
        <f>B19+C17-C18</f>
        <v>30</v>
      </c>
      <c r="D19" s="16">
        <f t="shared" ref="D19:F19" si="0">C19+D17-D18</f>
        <v>30</v>
      </c>
      <c r="E19" s="16">
        <f t="shared" si="0"/>
        <v>30</v>
      </c>
      <c r="F19" s="16">
        <f t="shared" si="0"/>
        <v>30</v>
      </c>
      <c r="G19" s="8"/>
    </row>
    <row r="20" spans="1:7" s="28" customFormat="1">
      <c r="A20" s="26" t="s">
        <v>40</v>
      </c>
      <c r="B20" s="29"/>
      <c r="C20" s="30">
        <f>(C19-B19)/B19</f>
        <v>0</v>
      </c>
      <c r="D20" s="30">
        <f t="shared" ref="D20:F20" si="1">(D19-C19)/C19</f>
        <v>0</v>
      </c>
      <c r="E20" s="30">
        <f t="shared" si="1"/>
        <v>0</v>
      </c>
      <c r="F20" s="30">
        <f t="shared" si="1"/>
        <v>0</v>
      </c>
      <c r="G20" s="29"/>
    </row>
    <row r="21" spans="1:7">
      <c r="A21" s="20" t="s">
        <v>30</v>
      </c>
      <c r="B21" s="8"/>
      <c r="C21" s="8">
        <f>C19*$B$3*$B$4</f>
        <v>14400</v>
      </c>
      <c r="D21" s="8">
        <f t="shared" ref="D21:F21" si="2">D19*$B$3*$B$4</f>
        <v>14400</v>
      </c>
      <c r="E21" s="8">
        <f t="shared" si="2"/>
        <v>14400</v>
      </c>
      <c r="F21" s="8">
        <f t="shared" si="2"/>
        <v>14400</v>
      </c>
      <c r="G21" s="8"/>
    </row>
    <row r="22" spans="1:7">
      <c r="A22" s="12"/>
      <c r="B22" s="8"/>
      <c r="C22" s="8"/>
      <c r="D22" s="8"/>
      <c r="E22" s="8"/>
      <c r="F22" s="8"/>
      <c r="G22" s="8"/>
    </row>
    <row r="23" spans="1:7">
      <c r="A23" s="3" t="s">
        <v>1</v>
      </c>
      <c r="B23" s="4"/>
      <c r="C23" s="4">
        <f>C21/$B$2</f>
        <v>7200</v>
      </c>
      <c r="D23" s="4">
        <f t="shared" ref="D23:F23" si="3">D21/$B$2</f>
        <v>7200</v>
      </c>
      <c r="E23" s="4">
        <f t="shared" si="3"/>
        <v>7200</v>
      </c>
      <c r="F23" s="4">
        <f t="shared" si="3"/>
        <v>7200</v>
      </c>
      <c r="G23" s="4">
        <f>SUM(C23:F23)</f>
        <v>28800</v>
      </c>
    </row>
    <row r="24" spans="1:7">
      <c r="A24" s="3" t="s">
        <v>12</v>
      </c>
      <c r="B24" s="8">
        <v>500</v>
      </c>
      <c r="C24" s="8">
        <f>C23+B24-C16</f>
        <v>-2300</v>
      </c>
      <c r="D24" s="8">
        <f>D23+C24-D16</f>
        <v>-3100</v>
      </c>
      <c r="E24" s="8">
        <f>E23+D24-E16</f>
        <v>-2900</v>
      </c>
      <c r="F24" s="8">
        <f>F23+E24-F16</f>
        <v>-7700</v>
      </c>
      <c r="G24" s="8"/>
    </row>
    <row r="25" spans="1:7">
      <c r="A25" s="3"/>
      <c r="B25" s="8"/>
      <c r="C25" s="8"/>
      <c r="D25" s="8"/>
      <c r="E25" s="8"/>
      <c r="F25" s="8"/>
      <c r="G25" s="8"/>
    </row>
    <row r="26" spans="1:7">
      <c r="A26" s="3" t="s">
        <v>23</v>
      </c>
      <c r="B26" s="8"/>
      <c r="C26" s="8">
        <f>MAX(C24,0)*$B$7</f>
        <v>0</v>
      </c>
      <c r="D26" s="8">
        <f t="shared" ref="D26:F26" si="4">MAX(D24,0)*$B$7</f>
        <v>0</v>
      </c>
      <c r="E26" s="8">
        <f t="shared" si="4"/>
        <v>0</v>
      </c>
      <c r="F26" s="8">
        <f t="shared" si="4"/>
        <v>0</v>
      </c>
      <c r="G26" s="8">
        <f t="shared" ref="G26:G29" si="5">SUM(C26:F26)</f>
        <v>0</v>
      </c>
    </row>
    <row r="27" spans="1:7">
      <c r="A27" s="3" t="s">
        <v>24</v>
      </c>
      <c r="B27" s="8"/>
      <c r="C27" s="8">
        <f>-MIN(C24,0)*$B$8</f>
        <v>23000</v>
      </c>
      <c r="D27" s="8">
        <f t="shared" ref="D27:F27" si="6">-MIN(D24,0)*$B$8</f>
        <v>31000</v>
      </c>
      <c r="E27" s="8">
        <f t="shared" si="6"/>
        <v>29000</v>
      </c>
      <c r="F27" s="8">
        <f t="shared" si="6"/>
        <v>77000</v>
      </c>
      <c r="G27" s="8">
        <f t="shared" si="5"/>
        <v>160000</v>
      </c>
    </row>
    <row r="28" spans="1:7">
      <c r="A28" s="3" t="s">
        <v>29</v>
      </c>
      <c r="B28" s="8"/>
      <c r="C28" s="8">
        <f>C17*$B$5</f>
        <v>0</v>
      </c>
      <c r="D28" s="8">
        <f>D17*$B$5</f>
        <v>0</v>
      </c>
      <c r="E28" s="8">
        <f>E17*$B$5</f>
        <v>0</v>
      </c>
      <c r="F28" s="8">
        <f>F17*$B$5</f>
        <v>0</v>
      </c>
      <c r="G28" s="8">
        <f t="shared" si="5"/>
        <v>0</v>
      </c>
    </row>
    <row r="29" spans="1:7">
      <c r="A29" s="19" t="s">
        <v>28</v>
      </c>
      <c r="B29" s="8"/>
      <c r="C29" s="8">
        <f>C18*$B$6</f>
        <v>0</v>
      </c>
      <c r="D29" s="8">
        <f>D18*$B$6</f>
        <v>0</v>
      </c>
      <c r="E29" s="8">
        <f>E18*$B$6</f>
        <v>0</v>
      </c>
      <c r="F29" s="8">
        <f>F18*$B$6</f>
        <v>0</v>
      </c>
      <c r="G29" s="8">
        <f t="shared" si="5"/>
        <v>0</v>
      </c>
    </row>
    <row r="30" spans="1:7">
      <c r="A30" s="3" t="s">
        <v>31</v>
      </c>
      <c r="B30" s="8"/>
      <c r="C30" s="8">
        <f>C21*$B$9</f>
        <v>72000</v>
      </c>
      <c r="D30" s="8">
        <f>D21*$B$9</f>
        <v>72000</v>
      </c>
      <c r="E30" s="8">
        <f>E21*$B$9</f>
        <v>72000</v>
      </c>
      <c r="F30" s="8">
        <f>F21*$B$9</f>
        <v>72000</v>
      </c>
      <c r="G30" s="8">
        <f>SUM(C30:F30)</f>
        <v>288000</v>
      </c>
    </row>
    <row r="31" spans="1:7">
      <c r="A31" s="9"/>
      <c r="B31" s="9"/>
      <c r="C31" s="9"/>
      <c r="D31" s="9"/>
      <c r="E31" s="9"/>
      <c r="F31" s="10"/>
      <c r="G31" s="34">
        <f>SUM(G26:G30)</f>
        <v>448000</v>
      </c>
    </row>
    <row r="33" spans="1:7">
      <c r="A33" s="17"/>
      <c r="B33" s="17"/>
      <c r="C33" s="15"/>
      <c r="D33" s="15"/>
      <c r="E33" s="15"/>
      <c r="F33" s="15"/>
      <c r="G33" s="15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</sheetData>
  <conditionalFormatting sqref="C24:F25">
    <cfRule type="cellIs" dxfId="4" priority="3" stopIfTrue="1" operator="lessThan">
      <formula>0</formula>
    </cfRule>
  </conditionalFormatting>
  <conditionalFormatting sqref="F24">
    <cfRule type="cellIs" dxfId="3" priority="2" operator="lessThan">
      <formula>1000</formula>
    </cfRule>
    <cfRule type="cellIs" dxfId="2" priority="1" operator="lessThan">
      <formula>1000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0" workbookViewId="0">
      <selection activeCell="A13" sqref="A13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41</v>
      </c>
    </row>
    <row r="2" spans="1:7">
      <c r="A2" s="18" t="s">
        <v>17</v>
      </c>
      <c r="B2" s="13">
        <v>2</v>
      </c>
      <c r="C2" s="13" t="s">
        <v>35</v>
      </c>
    </row>
    <row r="3" spans="1:7">
      <c r="A3" s="18" t="s">
        <v>18</v>
      </c>
      <c r="B3" s="13">
        <v>8</v>
      </c>
      <c r="C3" s="13" t="s">
        <v>36</v>
      </c>
    </row>
    <row r="4" spans="1:7">
      <c r="A4" s="18" t="s">
        <v>20</v>
      </c>
      <c r="B4" s="13">
        <v>60</v>
      </c>
      <c r="C4" s="13" t="s">
        <v>37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33</v>
      </c>
    </row>
    <row r="8" spans="1:7">
      <c r="A8" s="18" t="s">
        <v>24</v>
      </c>
      <c r="B8" s="13">
        <v>10</v>
      </c>
      <c r="C8" s="13" t="s">
        <v>32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34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42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5">
        <v>10000</v>
      </c>
      <c r="D16" s="25">
        <v>8000</v>
      </c>
      <c r="E16" s="25">
        <v>7000</v>
      </c>
      <c r="F16" s="25">
        <v>12000</v>
      </c>
      <c r="G16" s="4"/>
    </row>
    <row r="17" spans="1:7">
      <c r="A17" s="3" t="s">
        <v>26</v>
      </c>
      <c r="B17" s="8"/>
      <c r="C17" s="36"/>
      <c r="D17" s="36"/>
      <c r="E17" s="36"/>
      <c r="F17" s="36"/>
      <c r="G17" s="8"/>
    </row>
    <row r="18" spans="1:7">
      <c r="A18" s="3" t="s">
        <v>27</v>
      </c>
      <c r="B18" s="8"/>
      <c r="C18" s="36"/>
      <c r="D18" s="36"/>
      <c r="E18" s="36"/>
      <c r="F18" s="36"/>
      <c r="G18" s="8"/>
    </row>
    <row r="19" spans="1:7">
      <c r="A19" s="3" t="s">
        <v>38</v>
      </c>
      <c r="B19" s="8">
        <v>30</v>
      </c>
      <c r="C19" s="16">
        <f>B19+C17-C18</f>
        <v>30</v>
      </c>
      <c r="D19" s="16">
        <f t="shared" ref="D19:F19" si="0">C19+D17-D18</f>
        <v>30</v>
      </c>
      <c r="E19" s="16">
        <f t="shared" si="0"/>
        <v>30</v>
      </c>
      <c r="F19" s="16">
        <f t="shared" si="0"/>
        <v>30</v>
      </c>
      <c r="G19" s="8"/>
    </row>
    <row r="20" spans="1:7" s="28" customFormat="1">
      <c r="A20" s="26" t="s">
        <v>40</v>
      </c>
      <c r="B20" s="29"/>
      <c r="C20" s="30">
        <f>(C19-B19)/B19</f>
        <v>0</v>
      </c>
      <c r="D20" s="30">
        <f t="shared" ref="D20:F20" si="1">(D19-C19)/C19</f>
        <v>0</v>
      </c>
      <c r="E20" s="30">
        <f t="shared" si="1"/>
        <v>0</v>
      </c>
      <c r="F20" s="30">
        <f t="shared" si="1"/>
        <v>0</v>
      </c>
      <c r="G20" s="29"/>
    </row>
    <row r="21" spans="1:7">
      <c r="A21" s="20" t="s">
        <v>13</v>
      </c>
      <c r="B21" s="8"/>
      <c r="C21" s="8">
        <f>C19*$B$3*$B$4</f>
        <v>14400</v>
      </c>
      <c r="D21" s="8">
        <f t="shared" ref="D21:F21" si="2">D19*$B$3*$B$4</f>
        <v>14400</v>
      </c>
      <c r="E21" s="8">
        <f t="shared" si="2"/>
        <v>14400</v>
      </c>
      <c r="F21" s="8">
        <f t="shared" si="2"/>
        <v>14400</v>
      </c>
      <c r="G21" s="8"/>
    </row>
    <row r="22" spans="1:7">
      <c r="A22" s="3" t="s">
        <v>15</v>
      </c>
      <c r="B22" s="4"/>
      <c r="C22" s="24"/>
      <c r="D22" s="24"/>
      <c r="E22" s="24"/>
      <c r="F22" s="24"/>
      <c r="G22" s="4"/>
    </row>
    <row r="23" spans="1:7" s="28" customFormat="1">
      <c r="A23" s="26" t="s">
        <v>39</v>
      </c>
      <c r="B23" s="27"/>
      <c r="C23" s="31">
        <f>C22/C21</f>
        <v>0</v>
      </c>
      <c r="D23" s="31">
        <f t="shared" ref="D23:F23" si="3">D22/D21</f>
        <v>0</v>
      </c>
      <c r="E23" s="31">
        <f t="shared" si="3"/>
        <v>0</v>
      </c>
      <c r="F23" s="31">
        <f t="shared" si="3"/>
        <v>0</v>
      </c>
      <c r="G23" s="27"/>
    </row>
    <row r="24" spans="1:7" s="28" customFormat="1">
      <c r="A24" s="20" t="s">
        <v>30</v>
      </c>
      <c r="B24" s="27"/>
      <c r="C24" s="32">
        <f>C21+C22</f>
        <v>14400</v>
      </c>
      <c r="D24" s="32">
        <f t="shared" ref="D24:F24" si="4">D21+D22</f>
        <v>14400</v>
      </c>
      <c r="E24" s="32">
        <f t="shared" si="4"/>
        <v>14400</v>
      </c>
      <c r="F24" s="32">
        <f t="shared" si="4"/>
        <v>14400</v>
      </c>
      <c r="G24" s="27"/>
    </row>
    <row r="25" spans="1:7">
      <c r="A25" s="12"/>
      <c r="B25" s="8"/>
      <c r="C25" s="8"/>
      <c r="D25" s="8"/>
      <c r="E25" s="8"/>
      <c r="F25" s="8"/>
      <c r="G25" s="8"/>
    </row>
    <row r="26" spans="1:7">
      <c r="A26" s="3" t="s">
        <v>1</v>
      </c>
      <c r="B26" s="4"/>
      <c r="C26" s="4">
        <f>C24/$B$2</f>
        <v>7200</v>
      </c>
      <c r="D26" s="4">
        <f t="shared" ref="D26:F26" si="5">D24/$B$2</f>
        <v>7200</v>
      </c>
      <c r="E26" s="4">
        <f t="shared" si="5"/>
        <v>7200</v>
      </c>
      <c r="F26" s="4">
        <f t="shared" si="5"/>
        <v>7200</v>
      </c>
      <c r="G26" s="4"/>
    </row>
    <row r="27" spans="1:7">
      <c r="A27" s="3" t="s">
        <v>12</v>
      </c>
      <c r="B27" s="8">
        <v>500</v>
      </c>
      <c r="C27" s="8">
        <f>C26+B27-C16</f>
        <v>-2300</v>
      </c>
      <c r="D27" s="8">
        <f>D26+C27-D16</f>
        <v>-3100</v>
      </c>
      <c r="E27" s="8">
        <f>E26+D27-E16</f>
        <v>-2900</v>
      </c>
      <c r="F27" s="8">
        <f>F26+E27-F16</f>
        <v>-7700</v>
      </c>
      <c r="G27" s="8"/>
    </row>
    <row r="28" spans="1:7">
      <c r="A28" s="3"/>
      <c r="B28" s="8"/>
      <c r="C28" s="8"/>
      <c r="D28" s="8"/>
      <c r="E28" s="8"/>
      <c r="F28" s="8"/>
      <c r="G28" s="8"/>
    </row>
    <row r="29" spans="1:7">
      <c r="A29" s="3" t="s">
        <v>23</v>
      </c>
      <c r="B29" s="4"/>
      <c r="C29" s="4">
        <f>MAX(C27,0)*$B$7</f>
        <v>0</v>
      </c>
      <c r="D29" s="4">
        <f t="shared" ref="D29:F29" si="6">MAX(D27,0)*$B$7</f>
        <v>0</v>
      </c>
      <c r="E29" s="4">
        <f t="shared" si="6"/>
        <v>0</v>
      </c>
      <c r="F29" s="4">
        <f t="shared" si="6"/>
        <v>0</v>
      </c>
      <c r="G29" s="4">
        <f>SUM(C29:F29)</f>
        <v>0</v>
      </c>
    </row>
    <row r="30" spans="1:7">
      <c r="A30" s="3" t="s">
        <v>24</v>
      </c>
      <c r="B30" s="4"/>
      <c r="C30" s="4">
        <f>-MIN(C27,0)*$B$8</f>
        <v>23000</v>
      </c>
      <c r="D30" s="4">
        <f t="shared" ref="D30:F30" si="7">-MIN(D27,0)*$B$8</f>
        <v>31000</v>
      </c>
      <c r="E30" s="4">
        <f t="shared" si="7"/>
        <v>29000</v>
      </c>
      <c r="F30" s="4">
        <f t="shared" si="7"/>
        <v>77000</v>
      </c>
      <c r="G30" s="4">
        <f>SUM(C30:F30)</f>
        <v>160000</v>
      </c>
    </row>
    <row r="31" spans="1:7">
      <c r="A31" s="3" t="s">
        <v>29</v>
      </c>
      <c r="B31" s="8"/>
      <c r="C31" s="8">
        <f>C17*$B$5</f>
        <v>0</v>
      </c>
      <c r="D31" s="8">
        <f>D17*$B$5</f>
        <v>0</v>
      </c>
      <c r="E31" s="8">
        <f>E17*$B$5</f>
        <v>0</v>
      </c>
      <c r="F31" s="8">
        <f>F17*$B$5</f>
        <v>0</v>
      </c>
      <c r="G31" s="8">
        <f t="shared" ref="G31:G32" si="8">SUM(C31:F31)</f>
        <v>0</v>
      </c>
    </row>
    <row r="32" spans="1:7">
      <c r="A32" s="19" t="s">
        <v>28</v>
      </c>
      <c r="B32" s="8"/>
      <c r="C32" s="8">
        <f>C18*$B$6</f>
        <v>0</v>
      </c>
      <c r="D32" s="8">
        <f>D18*$B$6</f>
        <v>0</v>
      </c>
      <c r="E32" s="8">
        <f>E18*$B$6</f>
        <v>0</v>
      </c>
      <c r="F32" s="8">
        <f>F18*$B$6</f>
        <v>0</v>
      </c>
      <c r="G32" s="8">
        <f t="shared" si="8"/>
        <v>0</v>
      </c>
    </row>
    <row r="33" spans="1:7">
      <c r="A33" s="3" t="s">
        <v>14</v>
      </c>
      <c r="B33" s="4"/>
      <c r="C33" s="4">
        <f>C21*$B$9</f>
        <v>72000</v>
      </c>
      <c r="D33" s="4">
        <f t="shared" ref="D33:F33" si="9">D21*$B$9</f>
        <v>72000</v>
      </c>
      <c r="E33" s="4">
        <f t="shared" si="9"/>
        <v>72000</v>
      </c>
      <c r="F33" s="4">
        <f t="shared" si="9"/>
        <v>72000</v>
      </c>
      <c r="G33" s="4">
        <f>SUM(C33:F33)</f>
        <v>288000</v>
      </c>
    </row>
    <row r="34" spans="1:7">
      <c r="A34" s="3" t="s">
        <v>16</v>
      </c>
      <c r="B34" s="4"/>
      <c r="C34" s="4">
        <f>C22*$B$10</f>
        <v>0</v>
      </c>
      <c r="D34" s="4">
        <f t="shared" ref="D34:F34" si="10">D22*$B$10</f>
        <v>0</v>
      </c>
      <c r="E34" s="4">
        <f t="shared" si="10"/>
        <v>0</v>
      </c>
      <c r="F34" s="4">
        <f t="shared" si="10"/>
        <v>0</v>
      </c>
      <c r="G34" s="4">
        <f>SUM(C34:F34)</f>
        <v>0</v>
      </c>
    </row>
    <row r="35" spans="1:7">
      <c r="A35" s="9"/>
      <c r="B35" s="9"/>
      <c r="C35" s="9"/>
      <c r="D35" s="9"/>
      <c r="E35" s="9"/>
      <c r="F35" s="10"/>
      <c r="G35" s="34">
        <f>SUM(G31:G34)</f>
        <v>288000</v>
      </c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  <row r="38" spans="1:7">
      <c r="A38" s="14"/>
      <c r="B38" s="14"/>
      <c r="C38" s="14"/>
      <c r="D38" s="14"/>
      <c r="E38" s="14"/>
      <c r="F38" s="14"/>
      <c r="G38" s="14"/>
    </row>
  </sheetData>
  <conditionalFormatting sqref="C27:F28">
    <cfRule type="cellIs" dxfId="1" priority="2" stopIfTrue="1" operator="lessThan">
      <formula>0</formula>
    </cfRule>
  </conditionalFormatting>
  <conditionalFormatting sqref="F27">
    <cfRule type="cellIs" dxfId="0" priority="1" operator="lessThan">
      <formula>1000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</vt:lpstr>
      <vt:lpstr>Production constante</vt:lpstr>
      <vt:lpstr>Heures supp</vt:lpstr>
      <vt:lpstr>Effectifs</vt:lpstr>
      <vt:lpstr>Votre proposition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HECPARIS</cp:lastModifiedBy>
  <dcterms:created xsi:type="dcterms:W3CDTF">2005-03-28T08:21:43Z</dcterms:created>
  <dcterms:modified xsi:type="dcterms:W3CDTF">2013-03-04T13:27:52Z</dcterms:modified>
</cp:coreProperties>
</file>